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733" activeTab="12"/>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 name="2015" sheetId="13" r:id="rId13"/>
  </sheets>
  <externalReferences>
    <externalReference r:id="rId14"/>
    <externalReference r:id="rId15"/>
  </externalReferences>
  <definedNames>
    <definedName name="_prd2">[1]Титульный!$G$8</definedName>
    <definedName name="code">[2]Инструкция!$B$2</definedName>
    <definedName name="fil">[2]Титульный!$F$23</definedName>
    <definedName name="god">[2]Титульный!$F$14</definedName>
    <definedName name="org">[2]Титульный!$F$21</definedName>
    <definedName name="prd2_m">[2]Титульный!$F$15</definedName>
    <definedName name="sbwt_name">[1]REESTR_ORG!$H$185:$H$207</definedName>
  </definedNames>
  <calcPr calcId="125725"/>
</workbook>
</file>

<file path=xl/calcChain.xml><?xml version="1.0" encoding="utf-8"?>
<calcChain xmlns="http://schemas.openxmlformats.org/spreadsheetml/2006/main">
  <c r="S22" i="13"/>
  <c r="S20" s="1"/>
  <c r="L22"/>
  <c r="G22"/>
  <c r="F22" s="1"/>
  <c r="V20"/>
  <c r="U20"/>
  <c r="T20"/>
  <c r="P20"/>
  <c r="O20"/>
  <c r="N20"/>
  <c r="M20"/>
  <c r="L20"/>
  <c r="R20" s="1"/>
  <c r="K20"/>
  <c r="J20"/>
  <c r="I20"/>
  <c r="H20"/>
  <c r="W22" i="12"/>
  <c r="W20" s="1"/>
  <c r="S22"/>
  <c r="L22"/>
  <c r="G22"/>
  <c r="G20" s="1"/>
  <c r="Q20" s="1"/>
  <c r="V20"/>
  <c r="U20"/>
  <c r="T20"/>
  <c r="S20"/>
  <c r="P20"/>
  <c r="O20"/>
  <c r="N20"/>
  <c r="M20"/>
  <c r="L20"/>
  <c r="R20" s="1"/>
  <c r="K20"/>
  <c r="J20"/>
  <c r="I20"/>
  <c r="H20"/>
  <c r="S22" i="11"/>
  <c r="S20" s="1"/>
  <c r="L22"/>
  <c r="G22"/>
  <c r="F22" s="1"/>
  <c r="F20" s="1"/>
  <c r="V20"/>
  <c r="U20"/>
  <c r="T20"/>
  <c r="P20"/>
  <c r="O20"/>
  <c r="N20"/>
  <c r="M20"/>
  <c r="L20"/>
  <c r="R20" s="1"/>
  <c r="K20"/>
  <c r="J20"/>
  <c r="I20"/>
  <c r="H20"/>
  <c r="S22" i="10"/>
  <c r="S20" s="1"/>
  <c r="L22"/>
  <c r="F22" s="1"/>
  <c r="G22"/>
  <c r="V20"/>
  <c r="U20"/>
  <c r="T20"/>
  <c r="P20"/>
  <c r="O20"/>
  <c r="N20"/>
  <c r="M20"/>
  <c r="L20"/>
  <c r="R20" s="1"/>
  <c r="K20"/>
  <c r="J20"/>
  <c r="I20"/>
  <c r="H20"/>
  <c r="G20"/>
  <c r="Q20" s="1"/>
  <c r="S22" i="9"/>
  <c r="S20" s="1"/>
  <c r="L22"/>
  <c r="G22"/>
  <c r="F22"/>
  <c r="Q22" s="1"/>
  <c r="V20"/>
  <c r="U20"/>
  <c r="T20"/>
  <c r="P20"/>
  <c r="O20"/>
  <c r="N20"/>
  <c r="M20"/>
  <c r="L20"/>
  <c r="R20" s="1"/>
  <c r="K20"/>
  <c r="J20"/>
  <c r="I20"/>
  <c r="H20"/>
  <c r="G20"/>
  <c r="Q20" s="1"/>
  <c r="S22" i="8"/>
  <c r="S20" s="1"/>
  <c r="L22"/>
  <c r="G22"/>
  <c r="F22" s="1"/>
  <c r="V20"/>
  <c r="U20"/>
  <c r="T20"/>
  <c r="P20"/>
  <c r="O20"/>
  <c r="N20"/>
  <c r="M20"/>
  <c r="L20"/>
  <c r="R20" s="1"/>
  <c r="K20"/>
  <c r="J20"/>
  <c r="I20"/>
  <c r="H20"/>
  <c r="W22" i="7"/>
  <c r="W20" s="1"/>
  <c r="S22"/>
  <c r="L22"/>
  <c r="L20" s="1"/>
  <c r="R20" s="1"/>
  <c r="G22"/>
  <c r="G20" s="1"/>
  <c r="Q20" s="1"/>
  <c r="V20"/>
  <c r="U20"/>
  <c r="T20"/>
  <c r="S20"/>
  <c r="P20"/>
  <c r="O20"/>
  <c r="N20"/>
  <c r="M20"/>
  <c r="K20"/>
  <c r="J20"/>
  <c r="I20"/>
  <c r="H20"/>
  <c r="S22" i="6"/>
  <c r="S20" s="1"/>
  <c r="L22"/>
  <c r="L20" s="1"/>
  <c r="R20" s="1"/>
  <c r="G22"/>
  <c r="G20" s="1"/>
  <c r="V20"/>
  <c r="U20"/>
  <c r="T20"/>
  <c r="P20"/>
  <c r="O20"/>
  <c r="N20"/>
  <c r="M20"/>
  <c r="K20"/>
  <c r="J20"/>
  <c r="I20"/>
  <c r="H20"/>
  <c r="W22" i="5"/>
  <c r="W20" s="1"/>
  <c r="S22"/>
  <c r="S20" s="1"/>
  <c r="L22"/>
  <c r="L20" s="1"/>
  <c r="R20" s="1"/>
  <c r="G22"/>
  <c r="G20" s="1"/>
  <c r="Q20" s="1"/>
  <c r="V20"/>
  <c r="U20"/>
  <c r="T20"/>
  <c r="P20"/>
  <c r="O20"/>
  <c r="N20"/>
  <c r="M20"/>
  <c r="K20"/>
  <c r="J20"/>
  <c r="I20"/>
  <c r="H20"/>
  <c r="W22" i="4"/>
  <c r="W20" s="1"/>
  <c r="S22"/>
  <c r="L22"/>
  <c r="L20" s="1"/>
  <c r="R20" s="1"/>
  <c r="G22"/>
  <c r="G20" s="1"/>
  <c r="Q20" s="1"/>
  <c r="V20"/>
  <c r="U20"/>
  <c r="T20"/>
  <c r="S20"/>
  <c r="P20"/>
  <c r="O20"/>
  <c r="N20"/>
  <c r="M20"/>
  <c r="K20"/>
  <c r="J20"/>
  <c r="I20"/>
  <c r="H20"/>
  <c r="S22" i="3"/>
  <c r="S20" s="1"/>
  <c r="L22"/>
  <c r="L20" s="1"/>
  <c r="R20" s="1"/>
  <c r="G22"/>
  <c r="G20" s="1"/>
  <c r="V20"/>
  <c r="U20"/>
  <c r="T20"/>
  <c r="P20"/>
  <c r="O20"/>
  <c r="N20"/>
  <c r="M20"/>
  <c r="K20"/>
  <c r="J20"/>
  <c r="I20"/>
  <c r="H20"/>
  <c r="W22" i="2"/>
  <c r="W20" s="1"/>
  <c r="S22"/>
  <c r="S20" s="1"/>
  <c r="L22"/>
  <c r="G22"/>
  <c r="G20" s="1"/>
  <c r="Q20" s="1"/>
  <c r="V20"/>
  <c r="U20"/>
  <c r="T20"/>
  <c r="P20"/>
  <c r="O20"/>
  <c r="N20"/>
  <c r="M20"/>
  <c r="L20"/>
  <c r="R20" s="1"/>
  <c r="K20"/>
  <c r="J20"/>
  <c r="I20"/>
  <c r="H20"/>
  <c r="Q22" i="1"/>
  <c r="L22"/>
  <c r="F22" s="1"/>
  <c r="G22"/>
  <c r="V20"/>
  <c r="U20"/>
  <c r="P20"/>
  <c r="O20"/>
  <c r="N20"/>
  <c r="M20"/>
  <c r="K20"/>
  <c r="J20"/>
  <c r="I20"/>
  <c r="H20"/>
  <c r="G20"/>
  <c r="D18"/>
  <c r="W22" i="6" l="1"/>
  <c r="W20" s="1"/>
  <c r="Q20"/>
  <c r="G20" i="13"/>
  <c r="Q20" s="1"/>
  <c r="Q22"/>
  <c r="F20"/>
  <c r="W22"/>
  <c r="W20" s="1"/>
  <c r="F22" i="12"/>
  <c r="G20" i="11"/>
  <c r="Q20" s="1"/>
  <c r="W22"/>
  <c r="W20" s="1"/>
  <c r="Q22"/>
  <c r="Q22" i="10"/>
  <c r="F20"/>
  <c r="W22"/>
  <c r="W20" s="1"/>
  <c r="F20" i="9"/>
  <c r="W22"/>
  <c r="W20" s="1"/>
  <c r="G20" i="8"/>
  <c r="Q20" s="1"/>
  <c r="Q22"/>
  <c r="F20"/>
  <c r="W22"/>
  <c r="W20" s="1"/>
  <c r="F22" i="7"/>
  <c r="F22" i="6"/>
  <c r="F22" i="5"/>
  <c r="F22" i="4"/>
  <c r="W22" i="3"/>
  <c r="W20" s="1"/>
  <c r="Q20"/>
  <c r="F22"/>
  <c r="F22" i="2"/>
  <c r="F20" i="1"/>
  <c r="L20"/>
  <c r="R20" s="1"/>
  <c r="F20" i="12" l="1"/>
  <c r="Q22"/>
  <c r="Q22" i="7"/>
  <c r="F20"/>
  <c r="Q22" i="6"/>
  <c r="F20"/>
  <c r="Q22" i="5"/>
  <c r="F20"/>
  <c r="Q22" i="4"/>
  <c r="F20"/>
  <c r="Q22" i="3"/>
  <c r="F20"/>
  <c r="F20" i="2"/>
  <c r="Q22"/>
  <c r="S22" i="1"/>
  <c r="T20"/>
  <c r="Q20" s="1"/>
  <c r="S20" l="1"/>
  <c r="W22"/>
  <c r="W20" s="1"/>
</calcChain>
</file>

<file path=xl/sharedStrings.xml><?xml version="1.0" encoding="utf-8"?>
<sst xmlns="http://schemas.openxmlformats.org/spreadsheetml/2006/main" count="428" uniqueCount="46">
  <si>
    <t>№ п/п</t>
  </si>
  <si>
    <t>Сбытовая организация</t>
  </si>
  <si>
    <t>Объём электроэнергии, тыс.кВтч</t>
  </si>
  <si>
    <t>Цена, руб/кВтч</t>
  </si>
  <si>
    <t>Стоимость, тыс.руб.</t>
  </si>
  <si>
    <t>Стоимость нагрузочных потерь, тыс. руб.</t>
  </si>
  <si>
    <t>Стоимость по счёт-фактуре, тыс. руб.</t>
  </si>
  <si>
    <t>Всего</t>
  </si>
  <si>
    <t>в том числе норматив</t>
  </si>
  <si>
    <t>в том числе сверхнорматив</t>
  </si>
  <si>
    <t>нерегулируемая цена на электрическую энергию с учётом мощности, приобретаемую с целью компенсации нормативной величины технологического расхода потерь</t>
  </si>
  <si>
    <t>нерегулируемая цена на электрическую энергию с учётом мощности</t>
  </si>
  <si>
    <t>в том числе</t>
  </si>
  <si>
    <t>ВН</t>
  </si>
  <si>
    <t>СН 1</t>
  </si>
  <si>
    <t>СН 2</t>
  </si>
  <si>
    <t>НН</t>
  </si>
  <si>
    <t>Удалить</t>
  </si>
  <si>
    <t>1</t>
  </si>
  <si>
    <t>ОАО "Кубаньэнергосбыт"</t>
  </si>
  <si>
    <t>Добавить сбытовую организацию</t>
  </si>
  <si>
    <t>Фактический объём покупки электроэнергии сетевыми организациями на компенсацию потерь в части передачи сторонним потребителям за январь 2015 года</t>
  </si>
  <si>
    <t>Фактический объём покупки электроэнергии сетевыми организациями на компенсацию потерь в части передачи сторонним потребителям за февраль 2015 года</t>
  </si>
  <si>
    <t>февраль</t>
  </si>
  <si>
    <t>Фактический объём покупки электроэнергии сетевыми организациями на компенсацию потерь в части передачи сторонним потребителям за март 2015 года</t>
  </si>
  <si>
    <t>март</t>
  </si>
  <si>
    <t>Фактический объём покупки электроэнергии сетевыми организациями на компенсацию потерь в части передачи сторонним потребителям за апрель 2015 года</t>
  </si>
  <si>
    <t>апрель</t>
  </si>
  <si>
    <t>Фактический объём покупки электроэнергии сетевыми организациями на компенсацию потерь в части передачи сторонним потребителям за май 2015 года</t>
  </si>
  <si>
    <t>май</t>
  </si>
  <si>
    <t>Фактический объём покупки электроэнергии сетевыми организациями на компенсацию потерь в части передачи сторонним потребителям за июнь 2015 года</t>
  </si>
  <si>
    <t>июнь</t>
  </si>
  <si>
    <t>Фактический объём покупки электроэнергии сетевыми организациями на компенсацию потерь в части передачи сторонним потребителям за июль 2015 года</t>
  </si>
  <si>
    <t>июль</t>
  </si>
  <si>
    <t>Фактический объём покупки электроэнергии сетевыми организациями на компенсацию потерь в части передачи сторонним потребителям за август 2015 года</t>
  </si>
  <si>
    <t>август</t>
  </si>
  <si>
    <t>Фактический объём покупки электроэнергии сетевыми организациями на компенсацию потерь в части передачи сторонним потребителям за сентябрь 2015 года</t>
  </si>
  <si>
    <t>сентябрь</t>
  </si>
  <si>
    <t>Фактический объём покупки электроэнергии сетевыми организациями на компенсацию потерь в части передачи сторонним потребителям за октябрь 2015 года</t>
  </si>
  <si>
    <t>октябрь</t>
  </si>
  <si>
    <t>Фактический объём покупки электроэнергии сетевыми организациями на компенсацию потерь в части передачи сторонним потребителям за ноябрь 2015 года</t>
  </si>
  <si>
    <t>ноябрь</t>
  </si>
  <si>
    <t>Фактический объём покупки электроэнергии сетевыми организациями на компенсацию потерь в части передачи сторонним потребителям за декабрь 2015 года</t>
  </si>
  <si>
    <t>декабрь</t>
  </si>
  <si>
    <t>Фактический объём покупки электроэнергии сетевыми организациями на компенсацию потерь в части передачи сторонним потребителям за 2015 год</t>
  </si>
  <si>
    <t>2015 год</t>
  </si>
</sst>
</file>

<file path=xl/styles.xml><?xml version="1.0" encoding="utf-8"?>
<styleSheet xmlns="http://schemas.openxmlformats.org/spreadsheetml/2006/main">
  <fonts count="12">
    <font>
      <sz val="11"/>
      <color theme="1"/>
      <name val="Calibri"/>
      <family val="2"/>
      <charset val="204"/>
      <scheme val="minor"/>
    </font>
    <font>
      <sz val="11"/>
      <color theme="1"/>
      <name val="Calibri"/>
      <family val="2"/>
      <charset val="204"/>
      <scheme val="minor"/>
    </font>
    <font>
      <sz val="9"/>
      <color indexed="9"/>
      <name val="Tahoma"/>
      <family val="2"/>
      <charset val="204"/>
    </font>
    <font>
      <sz val="11"/>
      <color indexed="8"/>
      <name val="Calibri"/>
      <family val="2"/>
      <charset val="204"/>
    </font>
    <font>
      <sz val="9"/>
      <name val="Tahoma"/>
      <family val="2"/>
      <charset val="204"/>
    </font>
    <font>
      <u/>
      <sz val="10"/>
      <color indexed="12"/>
      <name val="Arial Cyr"/>
      <charset val="204"/>
    </font>
    <font>
      <b/>
      <u/>
      <sz val="11"/>
      <color indexed="12"/>
      <name val="Arial"/>
      <family val="2"/>
      <charset val="204"/>
    </font>
    <font>
      <sz val="9"/>
      <color indexed="8"/>
      <name val="Tahoma"/>
      <family val="2"/>
      <charset val="204"/>
    </font>
    <font>
      <b/>
      <sz val="9"/>
      <color indexed="8"/>
      <name val="Tahoma"/>
      <family val="2"/>
      <charset val="204"/>
    </font>
    <font>
      <b/>
      <sz val="9"/>
      <color indexed="55"/>
      <name val="Tahoma"/>
      <family val="2"/>
      <charset val="204"/>
    </font>
    <font>
      <b/>
      <sz val="9"/>
      <name val="Tahoma"/>
      <family val="2"/>
      <charset val="204"/>
    </font>
    <font>
      <b/>
      <u/>
      <sz val="9"/>
      <color indexed="1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bgColor indexed="9"/>
      </patternFill>
    </fill>
  </fills>
  <borders count="31">
    <border>
      <left/>
      <right/>
      <top/>
      <bottom/>
      <diagonal/>
    </border>
    <border>
      <left style="thin">
        <color indexed="63"/>
      </left>
      <right/>
      <top style="thin">
        <color indexed="63"/>
      </top>
      <bottom/>
      <diagonal/>
    </border>
    <border>
      <left/>
      <right/>
      <top style="thin">
        <color indexed="63"/>
      </top>
      <bottom/>
      <diagonal/>
    </border>
    <border>
      <left/>
      <right style="medium">
        <color indexed="63"/>
      </right>
      <top style="thin">
        <color indexed="63"/>
      </top>
      <bottom/>
      <diagonal/>
    </border>
    <border>
      <left style="thin">
        <color indexed="63"/>
      </left>
      <right/>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medium">
        <color indexed="63"/>
      </right>
      <top style="thin">
        <color indexed="63"/>
      </top>
      <bottom style="thin">
        <color indexed="64"/>
      </bottom>
      <diagonal/>
    </border>
    <border>
      <left/>
      <right style="medium">
        <color indexed="63"/>
      </right>
      <top/>
      <bottom/>
      <diagonal/>
    </border>
    <border>
      <left style="thin">
        <color indexed="63"/>
      </left>
      <right style="thin">
        <color indexed="64"/>
      </right>
      <top style="thin">
        <color indexed="64"/>
      </top>
      <bottom style="medium">
        <color indexed="63"/>
      </bottom>
      <diagonal/>
    </border>
    <border>
      <left style="thin">
        <color indexed="64"/>
      </left>
      <right style="thin">
        <color indexed="64"/>
      </right>
      <top style="thin">
        <color indexed="64"/>
      </top>
      <bottom style="medium">
        <color indexed="63"/>
      </bottom>
      <diagonal/>
    </border>
    <border>
      <left style="thin">
        <color indexed="64"/>
      </left>
      <right style="medium">
        <color indexed="63"/>
      </right>
      <top style="thin">
        <color indexed="64"/>
      </top>
      <bottom style="medium">
        <color indexed="63"/>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3"/>
      </right>
      <top style="thin">
        <color indexed="64"/>
      </top>
      <bottom style="thin">
        <color indexed="64"/>
      </bottom>
      <diagonal/>
    </border>
    <border>
      <left style="thin">
        <color indexed="63"/>
      </left>
      <right/>
      <top/>
      <bottom style="thin">
        <color indexed="64"/>
      </bottom>
      <diagonal/>
    </border>
    <border>
      <left/>
      <right/>
      <top/>
      <bottom style="thin">
        <color indexed="64"/>
      </bottom>
      <diagonal/>
    </border>
    <border>
      <left/>
      <right style="medium">
        <color indexed="63"/>
      </right>
      <top/>
      <bottom style="thin">
        <color indexed="64"/>
      </bottom>
      <diagonal/>
    </border>
    <border>
      <left style="thin">
        <color indexed="63"/>
      </left>
      <right/>
      <top style="thin">
        <color indexed="64"/>
      </top>
      <bottom style="thin">
        <color indexed="64"/>
      </bottom>
      <diagonal/>
    </border>
    <border>
      <left/>
      <right/>
      <top style="thin">
        <color indexed="64"/>
      </top>
      <bottom style="thin">
        <color indexed="64"/>
      </bottom>
      <diagonal/>
    </border>
    <border>
      <left/>
      <right style="medium">
        <color indexed="63"/>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3"/>
      </left>
      <right/>
      <top style="thin">
        <color indexed="64"/>
      </top>
      <bottom style="medium">
        <color indexed="63"/>
      </bottom>
      <diagonal/>
    </border>
    <border>
      <left/>
      <right/>
      <top style="thin">
        <color indexed="64"/>
      </top>
      <bottom style="medium">
        <color indexed="63"/>
      </bottom>
      <diagonal/>
    </border>
    <border>
      <left/>
      <right style="medium">
        <color indexed="63"/>
      </right>
      <top style="thin">
        <color indexed="64"/>
      </top>
      <bottom style="medium">
        <color indexed="63"/>
      </bottom>
      <diagonal/>
    </border>
    <border>
      <left style="thin">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s>
  <cellStyleXfs count="7">
    <xf numFmtId="0" fontId="0" fillId="0" borderId="0"/>
    <xf numFmtId="0" fontId="1" fillId="0" borderId="0"/>
    <xf numFmtId="49" fontId="4" fillId="0" borderId="0" applyBorder="0">
      <alignment vertical="top"/>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xf numFmtId="0" fontId="1" fillId="0" borderId="0"/>
  </cellStyleXfs>
  <cellXfs count="54">
    <xf numFmtId="0" fontId="0" fillId="0" borderId="0" xfId="0"/>
    <xf numFmtId="0" fontId="7" fillId="0" borderId="0" xfId="5" applyFont="1" applyAlignment="1" applyProtection="1">
      <alignment vertical="center"/>
    </xf>
    <xf numFmtId="0" fontId="7" fillId="2" borderId="1" xfId="5" applyFont="1" applyFill="1" applyBorder="1" applyAlignment="1" applyProtection="1">
      <alignment vertical="center"/>
    </xf>
    <xf numFmtId="0" fontId="7" fillId="2" borderId="2" xfId="5" applyFont="1" applyFill="1" applyBorder="1" applyAlignment="1" applyProtection="1">
      <alignment vertical="center"/>
    </xf>
    <xf numFmtId="0" fontId="7" fillId="2" borderId="3" xfId="5" applyFont="1" applyFill="1" applyBorder="1" applyAlignment="1" applyProtection="1">
      <alignment vertical="center"/>
    </xf>
    <xf numFmtId="0" fontId="7" fillId="2" borderId="4" xfId="5" applyFont="1" applyFill="1" applyBorder="1" applyAlignment="1" applyProtection="1">
      <alignment vertical="center"/>
    </xf>
    <xf numFmtId="0" fontId="7" fillId="2" borderId="8" xfId="5" applyFont="1" applyFill="1" applyBorder="1" applyAlignment="1" applyProtection="1">
      <alignment vertical="center"/>
    </xf>
    <xf numFmtId="0" fontId="7" fillId="2" borderId="0" xfId="5" applyFont="1" applyFill="1" applyBorder="1" applyAlignment="1" applyProtection="1">
      <alignment vertical="center"/>
    </xf>
    <xf numFmtId="0" fontId="4" fillId="0" borderId="13" xfId="5" applyNumberFormat="1" applyFont="1" applyBorder="1" applyAlignment="1" applyProtection="1">
      <alignment horizontal="center" vertical="center" wrapText="1"/>
    </xf>
    <xf numFmtId="0" fontId="4" fillId="0" borderId="13" xfId="5" applyFont="1" applyBorder="1" applyAlignment="1" applyProtection="1">
      <alignment horizontal="center" vertical="center" wrapText="1"/>
    </xf>
    <xf numFmtId="0" fontId="9" fillId="0" borderId="12" xfId="5" applyFont="1" applyBorder="1" applyAlignment="1" applyProtection="1">
      <alignment horizontal="center" vertical="center"/>
    </xf>
    <xf numFmtId="0" fontId="9" fillId="0" borderId="13" xfId="5" applyFont="1" applyBorder="1" applyAlignment="1" applyProtection="1">
      <alignment horizontal="center" vertical="center"/>
    </xf>
    <xf numFmtId="0" fontId="9" fillId="0" borderId="14" xfId="5" applyFont="1" applyBorder="1" applyAlignment="1" applyProtection="1">
      <alignment horizontal="center" vertical="center"/>
    </xf>
    <xf numFmtId="0" fontId="9" fillId="2" borderId="15" xfId="5" applyFont="1" applyFill="1" applyBorder="1" applyAlignment="1" applyProtection="1">
      <alignment horizontal="center" vertical="center"/>
    </xf>
    <xf numFmtId="0" fontId="9" fillId="2" borderId="16" xfId="5" applyFont="1" applyFill="1" applyBorder="1" applyAlignment="1" applyProtection="1">
      <alignment horizontal="center" vertical="center"/>
    </xf>
    <xf numFmtId="0" fontId="7" fillId="2" borderId="16" xfId="5" applyFont="1" applyFill="1" applyBorder="1" applyAlignment="1" applyProtection="1">
      <alignment vertical="center"/>
    </xf>
    <xf numFmtId="0" fontId="7" fillId="2" borderId="17" xfId="5" applyFont="1" applyFill="1" applyBorder="1" applyAlignment="1" applyProtection="1">
      <alignment vertical="center"/>
    </xf>
    <xf numFmtId="0" fontId="7" fillId="2" borderId="19" xfId="5" applyFont="1" applyFill="1" applyBorder="1" applyAlignment="1" applyProtection="1">
      <alignment vertical="center"/>
    </xf>
    <xf numFmtId="0" fontId="7" fillId="2" borderId="20" xfId="5" applyFont="1" applyFill="1" applyBorder="1" applyAlignment="1" applyProtection="1">
      <alignment vertical="center"/>
    </xf>
    <xf numFmtId="0" fontId="2" fillId="0" borderId="12" xfId="5" applyFont="1" applyFill="1" applyBorder="1" applyAlignment="1" applyProtection="1">
      <alignment horizontal="center" vertical="center"/>
    </xf>
    <xf numFmtId="0" fontId="10" fillId="0" borderId="13" xfId="5" applyFont="1" applyFill="1" applyBorder="1" applyAlignment="1" applyProtection="1">
      <alignment horizontal="center" vertical="center"/>
    </xf>
    <xf numFmtId="4" fontId="7" fillId="5" borderId="13" xfId="5" applyNumberFormat="1" applyFont="1" applyFill="1" applyBorder="1" applyAlignment="1" applyProtection="1">
      <alignment horizontal="center" vertical="center"/>
    </xf>
    <xf numFmtId="4" fontId="7" fillId="5" borderId="14" xfId="5" applyNumberFormat="1" applyFont="1" applyFill="1" applyBorder="1" applyAlignment="1" applyProtection="1">
      <alignment horizontal="center" vertical="center"/>
    </xf>
    <xf numFmtId="0" fontId="11" fillId="2" borderId="21" xfId="4" applyFont="1" applyFill="1" applyBorder="1" applyAlignment="1" applyProtection="1">
      <alignment horizontal="center" vertical="center" wrapText="1"/>
    </xf>
    <xf numFmtId="49" fontId="7" fillId="0" borderId="22" xfId="5" applyNumberFormat="1" applyFont="1" applyFill="1" applyBorder="1" applyAlignment="1" applyProtection="1">
      <alignment horizontal="center" vertical="center"/>
    </xf>
    <xf numFmtId="0" fontId="7" fillId="6" borderId="13" xfId="5" applyFont="1" applyFill="1" applyBorder="1" applyAlignment="1" applyProtection="1">
      <alignment horizontal="center" vertical="center" wrapText="1"/>
      <protection locked="0"/>
    </xf>
    <xf numFmtId="4" fontId="7" fillId="7" borderId="13" xfId="6" applyNumberFormat="1" applyFont="1" applyFill="1" applyBorder="1" applyAlignment="1" applyProtection="1">
      <alignment horizontal="center" vertical="center"/>
      <protection locked="0"/>
    </xf>
    <xf numFmtId="4" fontId="7" fillId="5" borderId="23" xfId="5" applyNumberFormat="1" applyFont="1" applyFill="1" applyBorder="1" applyAlignment="1" applyProtection="1">
      <alignment horizontal="center" vertical="center"/>
    </xf>
    <xf numFmtId="0" fontId="7" fillId="2" borderId="24" xfId="5" applyFont="1" applyFill="1" applyBorder="1" applyAlignment="1" applyProtection="1">
      <alignment vertical="center"/>
    </xf>
    <xf numFmtId="0" fontId="7" fillId="8" borderId="25" xfId="5" applyFont="1" applyFill="1" applyBorder="1" applyAlignment="1" applyProtection="1">
      <alignment vertical="center"/>
    </xf>
    <xf numFmtId="0" fontId="11" fillId="8" borderId="26" xfId="4" applyFont="1" applyFill="1" applyBorder="1" applyAlignment="1" applyProtection="1">
      <alignment horizontal="left" vertical="center" indent="1"/>
    </xf>
    <xf numFmtId="0" fontId="7" fillId="8" borderId="26" xfId="5" applyFont="1" applyFill="1" applyBorder="1" applyAlignment="1" applyProtection="1">
      <alignment vertical="center"/>
    </xf>
    <xf numFmtId="0" fontId="7" fillId="8" borderId="27" xfId="5" applyFont="1" applyFill="1" applyBorder="1" applyAlignment="1" applyProtection="1">
      <alignment vertical="center"/>
    </xf>
    <xf numFmtId="0" fontId="7" fillId="2" borderId="28" xfId="5" applyFont="1" applyFill="1" applyBorder="1" applyAlignment="1" applyProtection="1">
      <alignment vertical="center"/>
    </xf>
    <xf numFmtId="0" fontId="7" fillId="2" borderId="29" xfId="5" applyFont="1" applyFill="1" applyBorder="1" applyAlignment="1" applyProtection="1">
      <alignment vertical="center"/>
    </xf>
    <xf numFmtId="0" fontId="7" fillId="2" borderId="30" xfId="5" applyFont="1" applyFill="1" applyBorder="1" applyAlignment="1" applyProtection="1">
      <alignment vertical="center"/>
    </xf>
    <xf numFmtId="0" fontId="10" fillId="4" borderId="18" xfId="5" applyFont="1" applyFill="1" applyBorder="1" applyAlignment="1" applyProtection="1">
      <alignment horizontal="center" vertical="center"/>
    </xf>
    <xf numFmtId="0" fontId="10" fillId="4" borderId="19" xfId="5" applyFont="1" applyFill="1" applyBorder="1" applyAlignment="1" applyProtection="1">
      <alignment horizontal="center" vertical="center"/>
    </xf>
    <xf numFmtId="0" fontId="10" fillId="4" borderId="20" xfId="5" applyFont="1" applyFill="1" applyBorder="1" applyAlignment="1" applyProtection="1">
      <alignment horizontal="center" vertical="center"/>
    </xf>
    <xf numFmtId="0" fontId="4" fillId="0" borderId="13" xfId="5" applyFont="1" applyBorder="1" applyAlignment="1" applyProtection="1">
      <alignment horizontal="center" vertical="center" wrapText="1"/>
    </xf>
    <xf numFmtId="0" fontId="8" fillId="3" borderId="5" xfId="5" applyFont="1" applyFill="1" applyBorder="1" applyAlignment="1" applyProtection="1">
      <alignment horizontal="left" vertical="center" indent="5"/>
    </xf>
    <xf numFmtId="0" fontId="8" fillId="3" borderId="6" xfId="5" applyFont="1" applyFill="1" applyBorder="1" applyAlignment="1" applyProtection="1">
      <alignment horizontal="left" vertical="center" indent="5"/>
    </xf>
    <xf numFmtId="0" fontId="8" fillId="3" borderId="7" xfId="5" applyFont="1" applyFill="1" applyBorder="1" applyAlignment="1" applyProtection="1">
      <alignment horizontal="left" vertical="center" indent="5"/>
    </xf>
    <xf numFmtId="0" fontId="8" fillId="3" borderId="9" xfId="5" applyFont="1" applyFill="1" applyBorder="1" applyAlignment="1" applyProtection="1">
      <alignment horizontal="left" vertical="center" indent="5"/>
    </xf>
    <xf numFmtId="0" fontId="8" fillId="3" borderId="10" xfId="5" applyFont="1" applyFill="1" applyBorder="1" applyAlignment="1" applyProtection="1">
      <alignment horizontal="left" vertical="center" indent="5"/>
    </xf>
    <xf numFmtId="0" fontId="8" fillId="3" borderId="11" xfId="5" applyFont="1" applyFill="1" applyBorder="1" applyAlignment="1" applyProtection="1">
      <alignment horizontal="left" vertical="center" indent="5"/>
    </xf>
    <xf numFmtId="0" fontId="7" fillId="0" borderId="5" xfId="5" applyFont="1" applyBorder="1" applyAlignment="1" applyProtection="1">
      <alignment horizontal="center" vertical="center"/>
    </xf>
    <xf numFmtId="0" fontId="7" fillId="0" borderId="12" xfId="5" applyFont="1" applyBorder="1" applyAlignment="1" applyProtection="1">
      <alignment horizontal="center" vertical="center"/>
    </xf>
    <xf numFmtId="0" fontId="7" fillId="0" borderId="6" xfId="5" applyNumberFormat="1" applyFont="1" applyBorder="1" applyAlignment="1" applyProtection="1">
      <alignment horizontal="center" vertical="center" wrapText="1"/>
    </xf>
    <xf numFmtId="0" fontId="7" fillId="0" borderId="13" xfId="5" applyNumberFormat="1" applyFont="1" applyBorder="1" applyAlignment="1" applyProtection="1">
      <alignment horizontal="center" vertical="center" wrapText="1"/>
    </xf>
    <xf numFmtId="0" fontId="4" fillId="0" borderId="6" xfId="5" applyFont="1" applyBorder="1" applyAlignment="1" applyProtection="1">
      <alignment horizontal="center" vertical="center" wrapText="1"/>
    </xf>
    <xf numFmtId="0" fontId="4" fillId="0" borderId="7" xfId="5" applyFont="1" applyBorder="1" applyAlignment="1" applyProtection="1">
      <alignment horizontal="center" vertical="center" wrapText="1"/>
    </xf>
    <xf numFmtId="0" fontId="4" fillId="0" borderId="14" xfId="5" applyFont="1" applyBorder="1" applyAlignment="1" applyProtection="1">
      <alignment horizontal="center" vertical="center" wrapText="1"/>
    </xf>
    <xf numFmtId="4" fontId="7" fillId="0" borderId="0" xfId="5" applyNumberFormat="1" applyFont="1" applyAlignment="1" applyProtection="1">
      <alignment vertical="center"/>
    </xf>
  </cellXfs>
  <cellStyles count="7">
    <cellStyle name="Гиперссылка 2" xfId="4"/>
    <cellStyle name="Гиперссылка 3" xfId="3"/>
    <cellStyle name="Обычный" xfId="0" builtinId="0"/>
    <cellStyle name="Обычный 10" xfId="2"/>
    <cellStyle name="Обычный 14" xfId="1"/>
    <cellStyle name="Обычный 4" xfId="6"/>
    <cellStyle name="Обычный_Котёл потребление Сетей(шаблон)"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42;&#1069;&#1055;/&#1054;&#1054;&#1054;%20&#1050;&#1042;&#1069;&#1055;%20&#1045;&#1048;&#1040;&#1057;,%20&#1086;&#1090;&#1095;&#1077;&#1090;&#1099;/&#1054;&#1054;&#1054;%20&#1045;&#1048;&#1040;&#1057;%202014-2017/&#1076;&#1086;%2020%20&#1077;&#1078;&#1077;&#1084;&#1077;&#1089;%20&#1082;&#1086;&#1090;&#1077;&#1083;%20&#1087;&#1086;&#1090;&#1077;&#1088;&#1080;/2015/&#1103;&#1085;&#1074;&#1072;&#1088;&#1100;%20%202015%20&#1075;%20KOTEL.POTERI.NET.FACT.3.23(v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42;&#1069;&#1055;/&#1054;&#1054;&#1054;%20&#1050;&#1042;&#1069;&#1055;%20&#1045;&#1048;&#1040;&#1057;,%20&#1086;&#1090;&#1095;&#1077;&#1090;&#1099;/&#1054;&#1054;&#1054;%20&#1045;&#1048;&#1040;&#1057;%202014-2017/&#1076;&#1086;%2010.&#1077;&#1078;&#1077;&#1084;&#1077;&#1089;%20&#1087;&#1086;%20&#1090;&#1077;&#1093;%20&#1087;&#1088;&#1080;&#1089;&#1086;&#1077;&#1076;%20&#1080;%20&#1088;&#1077;&#1084;%20&#1088;&#1072;&#1073;/2014/&#1103;&#1085;&#1074;&#1072;&#1088;&#1100;%202014%20EE.OPEN.INFO.MONTH.NET(v1.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Январь</v>
          </cell>
        </row>
      </sheetData>
      <sheetData sheetId="2" refreshError="1"/>
      <sheetData sheetId="3" refreshError="1"/>
      <sheetData sheetId="4" refreshError="1"/>
      <sheetData sheetId="5" refreshError="1"/>
      <sheetData sheetId="6">
        <row r="185">
          <cell r="H185" t="str">
            <v>ЗАО "МАРЭМ+"</v>
          </cell>
        </row>
        <row r="186">
          <cell r="H186" t="str">
            <v>ЗАО "Транссервисэнерго"</v>
          </cell>
        </row>
        <row r="187">
          <cell r="H187" t="str">
            <v>ОАО "Кубаньэнергосбыт"</v>
          </cell>
        </row>
        <row r="188">
          <cell r="H188" t="str">
            <v>ОАО "Мосэнергосбыт"</v>
          </cell>
        </row>
        <row r="189">
          <cell r="H189" t="str">
            <v>ОАО "НЭСК"</v>
          </cell>
        </row>
        <row r="190">
          <cell r="H190" t="str">
            <v>ОАО "Оборонэнергосбыт"</v>
          </cell>
        </row>
        <row r="191">
          <cell r="H191" t="str">
            <v>ОАО «Нижноватомэнергосбыт»</v>
          </cell>
        </row>
        <row r="192">
          <cell r="H192" t="str">
            <v>ОАО ГК «ТНС энерго»</v>
          </cell>
        </row>
        <row r="193">
          <cell r="H193" t="str">
            <v>ООО "Дизаж М"</v>
          </cell>
        </row>
        <row r="194">
          <cell r="H194" t="str">
            <v>ООО "КНАУФ ЭНЕРГИЯ"</v>
          </cell>
        </row>
        <row r="195">
          <cell r="H195" t="str">
            <v>ООО "КубаньРесурс"</v>
          </cell>
        </row>
        <row r="196">
          <cell r="H196" t="str">
            <v>ООО "КЭС"</v>
          </cell>
        </row>
        <row r="197">
          <cell r="H197" t="str">
            <v>ООО "МагнитЭнерго"</v>
          </cell>
        </row>
        <row r="198">
          <cell r="H198" t="str">
            <v>ООО "Межрегиональная энергосбытовая компания" (ООО "Межрегионсбыт")</v>
          </cell>
        </row>
        <row r="199">
          <cell r="H199" t="str">
            <v>ООО "Региональная энергосбытовая компания" (ОПП)</v>
          </cell>
        </row>
        <row r="200">
          <cell r="H200" t="str">
            <v>ООО "РН-Энерго"</v>
          </cell>
        </row>
        <row r="201">
          <cell r="H201" t="str">
            <v>ООО "Русэнергоресурс"</v>
          </cell>
        </row>
        <row r="202">
          <cell r="H202" t="str">
            <v>ООО "РУСЭНЕРГОСБЫТ"</v>
          </cell>
        </row>
        <row r="203">
          <cell r="H203" t="str">
            <v>ООО "ТЕАМ"</v>
          </cell>
        </row>
        <row r="204">
          <cell r="H204" t="str">
            <v>ООО "Транснефтьэнерго"</v>
          </cell>
        </row>
        <row r="205">
          <cell r="H205" t="str">
            <v>ООО "ЭнергоЭффективность"</v>
          </cell>
        </row>
        <row r="206">
          <cell r="H206" t="str">
            <v>ООО "Южная энергосбытовая компания"</v>
          </cell>
        </row>
        <row r="207">
          <cell r="H207" t="str">
            <v>филиал "Южный" ОАО "Оборонэнергосбыт"</v>
          </cell>
        </row>
      </sheetData>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CommonProv"/>
      <sheetName val="Инструкция"/>
      <sheetName val="Лог обновления"/>
      <sheetName val="Выбор субъекта РФ"/>
      <sheetName val="Титульный"/>
      <sheetName val="Договоры"/>
      <sheetName val="Доступ"/>
      <sheetName val="Ремонт"/>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ReestrMO"/>
      <sheetName val="modSheetMain01"/>
      <sheetName val="modSheetMain02"/>
      <sheetName val="modSheetMain03"/>
      <sheetName val="modSheetMain04"/>
      <sheetName val="modSheetMain05"/>
      <sheetName val="modSheetMain06"/>
      <sheetName val="modUpdTemplMain"/>
      <sheetName val="modRegionSelectSub"/>
      <sheetName val="modfrmCheckUpdates"/>
      <sheetName val="modProvGeneralProc"/>
      <sheetName val="modThisWorkbook"/>
      <sheetName val="январь 2014 EE.OPEN.INFO.MONTH"/>
    </sheetNames>
    <definedNames>
      <definedName name="modfrmDateChoose.CalendarShow"/>
    </definedNames>
    <sheetDataSet>
      <sheetData sheetId="0"/>
      <sheetData sheetId="1">
        <row r="2">
          <cell r="B2" t="str">
            <v>Код шаблона: EE.OPEN.INFO.MONTH.NET</v>
          </cell>
        </row>
      </sheetData>
      <sheetData sheetId="2"/>
      <sheetData sheetId="3"/>
      <sheetData sheetId="4">
        <row r="14">
          <cell r="F14">
            <v>2014</v>
          </cell>
        </row>
        <row r="15">
          <cell r="F15" t="str">
            <v>январь</v>
          </cell>
        </row>
        <row r="21">
          <cell r="F21" t="str">
            <v>ООО "КВЭП"</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C1:X24"/>
  <sheetViews>
    <sheetView topLeftCell="E10" workbookViewId="0">
      <selection activeCell="R36" sqref="R3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21</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tr">
        <f>IF(_prd2="","Не определено",_prd2)</f>
        <v>Январь</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82.561000000000007</v>
      </c>
      <c r="G20" s="21">
        <f t="shared" si="0"/>
        <v>82.561000000000007</v>
      </c>
      <c r="H20" s="21">
        <f t="shared" si="0"/>
        <v>0</v>
      </c>
      <c r="I20" s="21">
        <f t="shared" si="0"/>
        <v>42.938000000000002</v>
      </c>
      <c r="J20" s="21">
        <f t="shared" si="0"/>
        <v>0.54500000000000004</v>
      </c>
      <c r="K20" s="21">
        <f t="shared" si="0"/>
        <v>39.078000000000003</v>
      </c>
      <c r="L20" s="21">
        <f t="shared" si="0"/>
        <v>0</v>
      </c>
      <c r="M20" s="21">
        <f t="shared" si="0"/>
        <v>0</v>
      </c>
      <c r="N20" s="21">
        <f t="shared" si="0"/>
        <v>0</v>
      </c>
      <c r="O20" s="21">
        <f t="shared" si="0"/>
        <v>0</v>
      </c>
      <c r="P20" s="21">
        <f t="shared" si="0"/>
        <v>0</v>
      </c>
      <c r="Q20" s="21">
        <f>IF(G20=0,0,T20/G20)</f>
        <v>2.6335370211116627</v>
      </c>
      <c r="R20" s="21">
        <f>IF(L20=0,0,U20/L20)</f>
        <v>0</v>
      </c>
      <c r="S20" s="21">
        <f>SUM(S21:S23)</f>
        <v>217.42744999999999</v>
      </c>
      <c r="T20" s="21">
        <f>SUM(T21:T23)</f>
        <v>217.42744999999999</v>
      </c>
      <c r="U20" s="21">
        <f>SUM(U21:U23)</f>
        <v>0</v>
      </c>
      <c r="V20" s="21">
        <f>SUM(V21:V23)</f>
        <v>0</v>
      </c>
      <c r="W20" s="22">
        <f>SUM(W21:W23)</f>
        <v>217.42744999999999</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82.561000000000007</v>
      </c>
      <c r="G22" s="21">
        <f>H22+I22+J22+K22</f>
        <v>82.561000000000007</v>
      </c>
      <c r="H22" s="26">
        <v>0</v>
      </c>
      <c r="I22" s="26">
        <v>42.938000000000002</v>
      </c>
      <c r="J22" s="26">
        <v>0.54500000000000004</v>
      </c>
      <c r="K22" s="26">
        <v>39.078000000000003</v>
      </c>
      <c r="L22" s="21">
        <f>M22+N22+O22+P22</f>
        <v>0</v>
      </c>
      <c r="M22" s="26">
        <v>0</v>
      </c>
      <c r="N22" s="26">
        <v>0</v>
      </c>
      <c r="O22" s="26">
        <v>0</v>
      </c>
      <c r="P22" s="26">
        <v>0</v>
      </c>
      <c r="Q22" s="26">
        <f>T22/F22</f>
        <v>2.6335370211116627</v>
      </c>
      <c r="R22" s="26">
        <v>0</v>
      </c>
      <c r="S22" s="21">
        <f>T22+U22</f>
        <v>217.42744999999999</v>
      </c>
      <c r="T22" s="26">
        <v>217.42744999999999</v>
      </c>
      <c r="U22" s="26">
        <v>0</v>
      </c>
      <c r="V22" s="26">
        <v>0</v>
      </c>
      <c r="W22" s="27">
        <f>S22-V22</f>
        <v>217.42744999999999</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drawing r:id="rId2"/>
</worksheet>
</file>

<file path=xl/worksheets/sheet10.xml><?xml version="1.0" encoding="utf-8"?>
<worksheet xmlns="http://schemas.openxmlformats.org/spreadsheetml/2006/main" xmlns:r="http://schemas.openxmlformats.org/officeDocument/2006/relationships">
  <dimension ref="C1:X24"/>
  <sheetViews>
    <sheetView topLeftCell="C8" workbookViewId="0">
      <selection activeCell="I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38</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39</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218.387</v>
      </c>
      <c r="G20" s="21">
        <f t="shared" si="0"/>
        <v>218.387</v>
      </c>
      <c r="H20" s="21">
        <f t="shared" si="0"/>
        <v>0</v>
      </c>
      <c r="I20" s="21">
        <f t="shared" si="0"/>
        <v>28.443999999999999</v>
      </c>
      <c r="J20" s="21">
        <f t="shared" si="0"/>
        <v>33.941000000000003</v>
      </c>
      <c r="K20" s="21">
        <f t="shared" si="0"/>
        <v>156.00200000000001</v>
      </c>
      <c r="L20" s="21">
        <f t="shared" si="0"/>
        <v>0</v>
      </c>
      <c r="M20" s="21">
        <f t="shared" si="0"/>
        <v>0</v>
      </c>
      <c r="N20" s="21">
        <f t="shared" si="0"/>
        <v>0</v>
      </c>
      <c r="O20" s="21">
        <f t="shared" si="0"/>
        <v>0</v>
      </c>
      <c r="P20" s="21">
        <f t="shared" si="0"/>
        <v>0</v>
      </c>
      <c r="Q20" s="21">
        <f>IF(G20=0,0,T20/G20)</f>
        <v>3.2535195776305366</v>
      </c>
      <c r="R20" s="21">
        <f>IF(L20=0,0,U20/L20)</f>
        <v>0</v>
      </c>
      <c r="S20" s="21">
        <f>SUM(S21:S23)</f>
        <v>710.52638000000002</v>
      </c>
      <c r="T20" s="21">
        <f>SUM(T21:T23)</f>
        <v>710.52638000000002</v>
      </c>
      <c r="U20" s="21">
        <f>SUM(U21:U23)</f>
        <v>0</v>
      </c>
      <c r="V20" s="21">
        <f>SUM(V21:V23)</f>
        <v>0</v>
      </c>
      <c r="W20" s="22">
        <f>SUM(W21:W23)</f>
        <v>710.52638000000002</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218.387</v>
      </c>
      <c r="G22" s="21">
        <f>H22+I22+J22+K22</f>
        <v>218.387</v>
      </c>
      <c r="H22" s="26">
        <v>0</v>
      </c>
      <c r="I22" s="26">
        <v>28.443999999999999</v>
      </c>
      <c r="J22" s="26">
        <v>33.941000000000003</v>
      </c>
      <c r="K22" s="26">
        <v>156.00200000000001</v>
      </c>
      <c r="L22" s="21">
        <f>M22+N22+O22+P22</f>
        <v>0</v>
      </c>
      <c r="M22" s="26">
        <v>0</v>
      </c>
      <c r="N22" s="26">
        <v>0</v>
      </c>
      <c r="O22" s="26">
        <v>0</v>
      </c>
      <c r="P22" s="26">
        <v>0</v>
      </c>
      <c r="Q22" s="26">
        <f>T22/F22</f>
        <v>3.2535195776305366</v>
      </c>
      <c r="R22" s="26">
        <v>0</v>
      </c>
      <c r="S22" s="21">
        <f>T22+U22</f>
        <v>710.52638000000002</v>
      </c>
      <c r="T22" s="26">
        <v>710.52638000000002</v>
      </c>
      <c r="U22" s="26">
        <v>0</v>
      </c>
      <c r="V22" s="26">
        <v>0</v>
      </c>
      <c r="W22" s="27">
        <f>S22-V22</f>
        <v>710.52638000000002</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C1:X24"/>
  <sheetViews>
    <sheetView topLeftCell="C8" workbookViewId="0">
      <selection activeCell="K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40</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41</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165.642</v>
      </c>
      <c r="G20" s="21">
        <f t="shared" si="0"/>
        <v>165.642</v>
      </c>
      <c r="H20" s="21">
        <f t="shared" si="0"/>
        <v>0</v>
      </c>
      <c r="I20" s="21">
        <f t="shared" si="0"/>
        <v>70.715000000000003</v>
      </c>
      <c r="J20" s="21">
        <f t="shared" si="0"/>
        <v>44.844999999999999</v>
      </c>
      <c r="K20" s="21">
        <f t="shared" si="0"/>
        <v>50.082000000000001</v>
      </c>
      <c r="L20" s="21">
        <f t="shared" si="0"/>
        <v>0</v>
      </c>
      <c r="M20" s="21">
        <f t="shared" si="0"/>
        <v>0</v>
      </c>
      <c r="N20" s="21">
        <f t="shared" si="0"/>
        <v>0</v>
      </c>
      <c r="O20" s="21">
        <f t="shared" si="0"/>
        <v>0</v>
      </c>
      <c r="P20" s="21">
        <f t="shared" si="0"/>
        <v>0</v>
      </c>
      <c r="Q20" s="21">
        <f>IF(G20=0,0,T20/G20)</f>
        <v>3.191003187597349</v>
      </c>
      <c r="R20" s="21">
        <f>IF(L20=0,0,U20/L20)</f>
        <v>0</v>
      </c>
      <c r="S20" s="21">
        <f>SUM(S21:S23)</f>
        <v>528.56415000000004</v>
      </c>
      <c r="T20" s="21">
        <f>SUM(T21:T23)</f>
        <v>528.56415000000004</v>
      </c>
      <c r="U20" s="21">
        <f>SUM(U21:U23)</f>
        <v>0</v>
      </c>
      <c r="V20" s="21">
        <f>SUM(V21:V23)</f>
        <v>0</v>
      </c>
      <c r="W20" s="22">
        <f>SUM(W21:W23)</f>
        <v>528.56415000000004</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165.642</v>
      </c>
      <c r="G22" s="21">
        <f>H22+I22+J22+K22</f>
        <v>165.642</v>
      </c>
      <c r="H22" s="26">
        <v>0</v>
      </c>
      <c r="I22" s="26">
        <v>70.715000000000003</v>
      </c>
      <c r="J22" s="26">
        <v>44.844999999999999</v>
      </c>
      <c r="K22" s="26">
        <v>50.082000000000001</v>
      </c>
      <c r="L22" s="21">
        <f>M22+N22+O22+P22</f>
        <v>0</v>
      </c>
      <c r="M22" s="26">
        <v>0</v>
      </c>
      <c r="N22" s="26">
        <v>0</v>
      </c>
      <c r="O22" s="26">
        <v>0</v>
      </c>
      <c r="P22" s="26">
        <v>0</v>
      </c>
      <c r="Q22" s="26">
        <f>T22/F22</f>
        <v>3.191003187597349</v>
      </c>
      <c r="R22" s="26">
        <v>0</v>
      </c>
      <c r="S22" s="21">
        <f>T22+U22</f>
        <v>528.56415000000004</v>
      </c>
      <c r="T22" s="26">
        <v>528.56415000000004</v>
      </c>
      <c r="U22" s="26">
        <v>0</v>
      </c>
      <c r="V22" s="26">
        <v>0</v>
      </c>
      <c r="W22" s="27">
        <f>S22-V22</f>
        <v>528.56415000000004</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42</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43</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474.33800000000002</v>
      </c>
      <c r="G20" s="21">
        <f t="shared" si="0"/>
        <v>474.33800000000002</v>
      </c>
      <c r="H20" s="21">
        <f t="shared" si="0"/>
        <v>0</v>
      </c>
      <c r="I20" s="21">
        <f t="shared" si="0"/>
        <v>166.34700000000001</v>
      </c>
      <c r="J20" s="21">
        <f t="shared" si="0"/>
        <v>166.12100000000001</v>
      </c>
      <c r="K20" s="21">
        <f t="shared" si="0"/>
        <v>141.87</v>
      </c>
      <c r="L20" s="21">
        <f t="shared" si="0"/>
        <v>0</v>
      </c>
      <c r="M20" s="21">
        <f t="shared" si="0"/>
        <v>0</v>
      </c>
      <c r="N20" s="21">
        <f t="shared" si="0"/>
        <v>0</v>
      </c>
      <c r="O20" s="21">
        <f t="shared" si="0"/>
        <v>0</v>
      </c>
      <c r="P20" s="21">
        <f t="shared" si="0"/>
        <v>0</v>
      </c>
      <c r="Q20" s="21">
        <f>IF(G20=0,0,T20/G20)</f>
        <v>2.9327269162495941</v>
      </c>
      <c r="R20" s="21">
        <f>IF(L20=0,0,U20/L20)</f>
        <v>0</v>
      </c>
      <c r="S20" s="21">
        <f>SUM(S21:S23)</f>
        <v>1391.10382</v>
      </c>
      <c r="T20" s="21">
        <f>SUM(T21:T23)</f>
        <v>1391.10382</v>
      </c>
      <c r="U20" s="21">
        <f>SUM(U21:U23)</f>
        <v>0</v>
      </c>
      <c r="V20" s="21">
        <f>SUM(V21:V23)</f>
        <v>0</v>
      </c>
      <c r="W20" s="22">
        <f>SUM(W21:W23)</f>
        <v>1391.10382</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474.33800000000002</v>
      </c>
      <c r="G22" s="21">
        <f>H22+I22+J22+K22</f>
        <v>474.33800000000002</v>
      </c>
      <c r="H22" s="26">
        <v>0</v>
      </c>
      <c r="I22" s="26">
        <v>166.34700000000001</v>
      </c>
      <c r="J22" s="26">
        <v>166.12100000000001</v>
      </c>
      <c r="K22" s="26">
        <v>141.87</v>
      </c>
      <c r="L22" s="21">
        <f>M22+N22+O22+P22</f>
        <v>0</v>
      </c>
      <c r="M22" s="26">
        <v>0</v>
      </c>
      <c r="N22" s="26">
        <v>0</v>
      </c>
      <c r="O22" s="26">
        <v>0</v>
      </c>
      <c r="P22" s="26">
        <v>0</v>
      </c>
      <c r="Q22" s="26">
        <f>T22/F22</f>
        <v>2.9327269162495941</v>
      </c>
      <c r="R22" s="26">
        <v>0</v>
      </c>
      <c r="S22" s="21">
        <f>T22+U22</f>
        <v>1391.10382</v>
      </c>
      <c r="T22" s="26">
        <v>1391.10382</v>
      </c>
      <c r="U22" s="26">
        <v>0</v>
      </c>
      <c r="V22" s="26">
        <v>0</v>
      </c>
      <c r="W22" s="27">
        <f>S22-V22</f>
        <v>1391.10382</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C1:X29"/>
  <sheetViews>
    <sheetView tabSelected="1" topLeftCell="C8" workbookViewId="0">
      <selection activeCell="T29" sqref="T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44</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45</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2899.0709999999999</v>
      </c>
      <c r="G20" s="21">
        <f t="shared" si="0"/>
        <v>2899.0709999999999</v>
      </c>
      <c r="H20" s="21">
        <f t="shared" si="0"/>
        <v>0</v>
      </c>
      <c r="I20" s="21">
        <f t="shared" si="0"/>
        <v>502.99299999999999</v>
      </c>
      <c r="J20" s="21">
        <f t="shared" si="0"/>
        <v>1425.4380000000001</v>
      </c>
      <c r="K20" s="21">
        <f t="shared" si="0"/>
        <v>970.64</v>
      </c>
      <c r="L20" s="21">
        <f t="shared" si="0"/>
        <v>0</v>
      </c>
      <c r="M20" s="21">
        <f t="shared" si="0"/>
        <v>0</v>
      </c>
      <c r="N20" s="21">
        <f t="shared" si="0"/>
        <v>0</v>
      </c>
      <c r="O20" s="21">
        <f t="shared" si="0"/>
        <v>0</v>
      </c>
      <c r="P20" s="21">
        <f t="shared" si="0"/>
        <v>0</v>
      </c>
      <c r="Q20" s="21">
        <f>IF(G20=0,0,T20/G20)</f>
        <v>2.7989434098026575</v>
      </c>
      <c r="R20" s="21">
        <f>IF(L20=0,0,U20/L20)</f>
        <v>0</v>
      </c>
      <c r="S20" s="21">
        <f>SUM(S21:S23)</f>
        <v>8114.3356700000004</v>
      </c>
      <c r="T20" s="21">
        <f>SUM(T21:T23)</f>
        <v>8114.3356700000004</v>
      </c>
      <c r="U20" s="21">
        <f>SUM(U21:U23)</f>
        <v>0</v>
      </c>
      <c r="V20" s="21">
        <f>SUM(V21:V23)</f>
        <v>0</v>
      </c>
      <c r="W20" s="22">
        <f>SUM(W21:W23)</f>
        <v>8114.3356700000004</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2899.0709999999999</v>
      </c>
      <c r="G22" s="21">
        <f>H22+I22+J22+K22</f>
        <v>2899.0709999999999</v>
      </c>
      <c r="H22" s="26">
        <v>0</v>
      </c>
      <c r="I22" s="26">
        <v>502.99299999999999</v>
      </c>
      <c r="J22" s="26">
        <v>1425.4380000000001</v>
      </c>
      <c r="K22" s="26">
        <v>970.64</v>
      </c>
      <c r="L22" s="21">
        <f>M22+N22+O22+P22</f>
        <v>0</v>
      </c>
      <c r="M22" s="26">
        <v>0</v>
      </c>
      <c r="N22" s="26">
        <v>0</v>
      </c>
      <c r="O22" s="26">
        <v>0</v>
      </c>
      <c r="P22" s="26">
        <v>0</v>
      </c>
      <c r="Q22" s="26">
        <f>T22/F22</f>
        <v>2.7989434098026575</v>
      </c>
      <c r="R22" s="26">
        <v>0</v>
      </c>
      <c r="S22" s="21">
        <f>T22+U22</f>
        <v>8114.3356700000004</v>
      </c>
      <c r="T22" s="26">
        <v>8114.3356700000004</v>
      </c>
      <c r="U22" s="26">
        <v>0</v>
      </c>
      <c r="V22" s="26">
        <v>0</v>
      </c>
      <c r="W22" s="27">
        <f>S22-V22</f>
        <v>8114.3356700000004</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8" spans="3:24">
      <c r="G28" s="53"/>
    </row>
    <row r="29" spans="3:24">
      <c r="T29" s="53"/>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22</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23</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121.84299999999999</v>
      </c>
      <c r="G20" s="21">
        <f t="shared" si="0"/>
        <v>121.84299999999999</v>
      </c>
      <c r="H20" s="21">
        <f t="shared" si="0"/>
        <v>0</v>
      </c>
      <c r="I20" s="21">
        <f t="shared" si="0"/>
        <v>1.88</v>
      </c>
      <c r="J20" s="21">
        <f t="shared" si="0"/>
        <v>60.101999999999997</v>
      </c>
      <c r="K20" s="21">
        <f t="shared" si="0"/>
        <v>59.860999999999997</v>
      </c>
      <c r="L20" s="21">
        <f t="shared" si="0"/>
        <v>0</v>
      </c>
      <c r="M20" s="21">
        <f t="shared" si="0"/>
        <v>0</v>
      </c>
      <c r="N20" s="21">
        <f t="shared" si="0"/>
        <v>0</v>
      </c>
      <c r="O20" s="21">
        <f t="shared" si="0"/>
        <v>0</v>
      </c>
      <c r="P20" s="21">
        <f t="shared" si="0"/>
        <v>0</v>
      </c>
      <c r="Q20" s="21">
        <f>IF(G20=0,0,T20/G20)</f>
        <v>2.550015429692309</v>
      </c>
      <c r="R20" s="21">
        <f>IF(L20=0,0,U20/L20)</f>
        <v>0</v>
      </c>
      <c r="S20" s="21">
        <f>SUM(S21:S23)</f>
        <v>310.70152999999999</v>
      </c>
      <c r="T20" s="21">
        <f>SUM(T21:T23)</f>
        <v>310.70152999999999</v>
      </c>
      <c r="U20" s="21">
        <f>SUM(U21:U23)</f>
        <v>0</v>
      </c>
      <c r="V20" s="21">
        <f>SUM(V21:V23)</f>
        <v>0</v>
      </c>
      <c r="W20" s="22">
        <f>SUM(W21:W23)</f>
        <v>310.70152999999999</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121.84299999999999</v>
      </c>
      <c r="G22" s="21">
        <f>H22+I22+J22+K22</f>
        <v>121.84299999999999</v>
      </c>
      <c r="H22" s="26">
        <v>0</v>
      </c>
      <c r="I22" s="26">
        <v>1.88</v>
      </c>
      <c r="J22" s="26">
        <v>60.101999999999997</v>
      </c>
      <c r="K22" s="26">
        <v>59.860999999999997</v>
      </c>
      <c r="L22" s="21">
        <f>M22+N22+O22+P22</f>
        <v>0</v>
      </c>
      <c r="M22" s="26">
        <v>0</v>
      </c>
      <c r="N22" s="26">
        <v>0</v>
      </c>
      <c r="O22" s="26">
        <v>0</v>
      </c>
      <c r="P22" s="26">
        <v>0</v>
      </c>
      <c r="Q22" s="26">
        <f>T22/F22</f>
        <v>2.550015429692309</v>
      </c>
      <c r="R22" s="26">
        <v>0</v>
      </c>
      <c r="S22" s="21">
        <f>T22+U22</f>
        <v>310.70152999999999</v>
      </c>
      <c r="T22" s="26">
        <v>310.70152999999999</v>
      </c>
      <c r="U22" s="26">
        <v>0</v>
      </c>
      <c r="V22" s="26">
        <v>0</v>
      </c>
      <c r="W22" s="27">
        <f>S22-V22</f>
        <v>310.70152999999999</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24</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25</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258.26099999999997</v>
      </c>
      <c r="G20" s="21">
        <f t="shared" si="0"/>
        <v>258.26099999999997</v>
      </c>
      <c r="H20" s="21">
        <f t="shared" si="0"/>
        <v>0</v>
      </c>
      <c r="I20" s="21">
        <f t="shared" si="0"/>
        <v>56.494</v>
      </c>
      <c r="J20" s="21">
        <f t="shared" si="0"/>
        <v>158.63</v>
      </c>
      <c r="K20" s="21">
        <f t="shared" si="0"/>
        <v>43.137</v>
      </c>
      <c r="L20" s="21">
        <f t="shared" si="0"/>
        <v>0</v>
      </c>
      <c r="M20" s="21">
        <f t="shared" si="0"/>
        <v>0</v>
      </c>
      <c r="N20" s="21">
        <f t="shared" si="0"/>
        <v>0</v>
      </c>
      <c r="O20" s="21">
        <f t="shared" si="0"/>
        <v>0</v>
      </c>
      <c r="P20" s="21">
        <f t="shared" si="0"/>
        <v>0</v>
      </c>
      <c r="Q20" s="21">
        <f>IF(G20=0,0,T20/G20)</f>
        <v>2.7008157638977628</v>
      </c>
      <c r="R20" s="21">
        <f>IF(L20=0,0,U20/L20)</f>
        <v>0</v>
      </c>
      <c r="S20" s="21">
        <f>SUM(S21:S23)</f>
        <v>697.51538000000005</v>
      </c>
      <c r="T20" s="21">
        <f>SUM(T21:T23)</f>
        <v>697.51538000000005</v>
      </c>
      <c r="U20" s="21">
        <f>SUM(U21:U23)</f>
        <v>0</v>
      </c>
      <c r="V20" s="21">
        <f>SUM(V21:V23)</f>
        <v>0</v>
      </c>
      <c r="W20" s="22">
        <f>SUM(W21:W23)</f>
        <v>697.51538000000005</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258.26099999999997</v>
      </c>
      <c r="G22" s="21">
        <f>H22+I22+J22+K22</f>
        <v>258.26099999999997</v>
      </c>
      <c r="H22" s="26">
        <v>0</v>
      </c>
      <c r="I22" s="26">
        <v>56.494</v>
      </c>
      <c r="J22" s="26">
        <v>158.63</v>
      </c>
      <c r="K22" s="26">
        <v>43.137</v>
      </c>
      <c r="L22" s="21">
        <f>M22+N22+O22+P22</f>
        <v>0</v>
      </c>
      <c r="M22" s="26">
        <v>0</v>
      </c>
      <c r="N22" s="26">
        <v>0</v>
      </c>
      <c r="O22" s="26">
        <v>0</v>
      </c>
      <c r="P22" s="26">
        <v>0</v>
      </c>
      <c r="Q22" s="26">
        <f>T22/F22</f>
        <v>2.7008157638977628</v>
      </c>
      <c r="R22" s="26">
        <v>0</v>
      </c>
      <c r="S22" s="21">
        <f>T22+U22</f>
        <v>697.51538000000005</v>
      </c>
      <c r="T22" s="26">
        <v>697.51538000000005</v>
      </c>
      <c r="U22" s="26">
        <v>0</v>
      </c>
      <c r="V22" s="26">
        <v>0</v>
      </c>
      <c r="W22" s="27">
        <f>S22-V22</f>
        <v>697.51538000000005</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dimension ref="C1:X24"/>
  <sheetViews>
    <sheetView topLeftCell="G8" workbookViewId="0">
      <selection activeCell="E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26</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27</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125.09200000000001</v>
      </c>
      <c r="G20" s="21">
        <f t="shared" si="0"/>
        <v>125.09200000000001</v>
      </c>
      <c r="H20" s="21">
        <f t="shared" si="0"/>
        <v>0</v>
      </c>
      <c r="I20" s="21">
        <f t="shared" si="0"/>
        <v>16.986000000000001</v>
      </c>
      <c r="J20" s="21">
        <f t="shared" si="0"/>
        <v>79.084000000000003</v>
      </c>
      <c r="K20" s="21">
        <f t="shared" si="0"/>
        <v>29.021999999999998</v>
      </c>
      <c r="L20" s="21">
        <f t="shared" si="0"/>
        <v>0</v>
      </c>
      <c r="M20" s="21">
        <f t="shared" si="0"/>
        <v>0</v>
      </c>
      <c r="N20" s="21">
        <f t="shared" si="0"/>
        <v>0</v>
      </c>
      <c r="O20" s="21">
        <f t="shared" si="0"/>
        <v>0</v>
      </c>
      <c r="P20" s="21">
        <f t="shared" si="0"/>
        <v>0</v>
      </c>
      <c r="Q20" s="21">
        <f>IF(G20=0,0,T20/G20)</f>
        <v>2.6043072298788092</v>
      </c>
      <c r="R20" s="21">
        <f>IF(L20=0,0,U20/L20)</f>
        <v>0</v>
      </c>
      <c r="S20" s="21">
        <f>SUM(S21:S23)</f>
        <v>325.77800000000002</v>
      </c>
      <c r="T20" s="21">
        <f>SUM(T21:T23)</f>
        <v>325.77800000000002</v>
      </c>
      <c r="U20" s="21">
        <f>SUM(U21:U23)</f>
        <v>0</v>
      </c>
      <c r="V20" s="21">
        <f>SUM(V21:V23)</f>
        <v>0</v>
      </c>
      <c r="W20" s="22">
        <f>SUM(W21:W23)</f>
        <v>325.77800000000002</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125.09200000000001</v>
      </c>
      <c r="G22" s="21">
        <f>H22+I22+J22+K22</f>
        <v>125.09200000000001</v>
      </c>
      <c r="H22" s="26">
        <v>0</v>
      </c>
      <c r="I22" s="26">
        <v>16.986000000000001</v>
      </c>
      <c r="J22" s="26">
        <v>79.084000000000003</v>
      </c>
      <c r="K22" s="26">
        <v>29.021999999999998</v>
      </c>
      <c r="L22" s="21">
        <f>M22+N22+O22+P22</f>
        <v>0</v>
      </c>
      <c r="M22" s="26">
        <v>0</v>
      </c>
      <c r="N22" s="26">
        <v>0</v>
      </c>
      <c r="O22" s="26">
        <v>0</v>
      </c>
      <c r="P22" s="26">
        <v>0</v>
      </c>
      <c r="Q22" s="26">
        <f>T22/F22</f>
        <v>2.6043072298788092</v>
      </c>
      <c r="R22" s="26">
        <v>0</v>
      </c>
      <c r="S22" s="21">
        <f>T22+U22</f>
        <v>325.77800000000002</v>
      </c>
      <c r="T22" s="26">
        <v>325.77800000000002</v>
      </c>
      <c r="U22" s="26">
        <v>0</v>
      </c>
      <c r="V22" s="26">
        <v>0</v>
      </c>
      <c r="W22" s="27">
        <f>S22-V22</f>
        <v>325.77800000000002</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28</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29</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296.91000000000003</v>
      </c>
      <c r="G20" s="21">
        <f t="shared" si="0"/>
        <v>296.91000000000003</v>
      </c>
      <c r="H20" s="21">
        <f t="shared" si="0"/>
        <v>0</v>
      </c>
      <c r="I20" s="21">
        <f t="shared" si="0"/>
        <v>35.048000000000002</v>
      </c>
      <c r="J20" s="21">
        <f t="shared" si="0"/>
        <v>234.971</v>
      </c>
      <c r="K20" s="21">
        <f t="shared" si="0"/>
        <v>26.890999999999998</v>
      </c>
      <c r="L20" s="21">
        <f t="shared" si="0"/>
        <v>0</v>
      </c>
      <c r="M20" s="21">
        <f t="shared" si="0"/>
        <v>0</v>
      </c>
      <c r="N20" s="21">
        <f t="shared" si="0"/>
        <v>0</v>
      </c>
      <c r="O20" s="21">
        <f t="shared" si="0"/>
        <v>0</v>
      </c>
      <c r="P20" s="21">
        <f t="shared" si="0"/>
        <v>0</v>
      </c>
      <c r="Q20" s="21">
        <f>IF(G20=0,0,T20/G20)</f>
        <v>2.3858584419521063</v>
      </c>
      <c r="R20" s="21">
        <f>IF(L20=0,0,U20/L20)</f>
        <v>0</v>
      </c>
      <c r="S20" s="21">
        <f>SUM(S21:S23)</f>
        <v>708.38522999999998</v>
      </c>
      <c r="T20" s="21">
        <f>SUM(T21:T23)</f>
        <v>708.38522999999998</v>
      </c>
      <c r="U20" s="21">
        <f>SUM(U21:U23)</f>
        <v>0</v>
      </c>
      <c r="V20" s="21">
        <f>SUM(V21:V23)</f>
        <v>0</v>
      </c>
      <c r="W20" s="22">
        <f>SUM(W21:W23)</f>
        <v>708.38522999999998</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296.91000000000003</v>
      </c>
      <c r="G22" s="21">
        <f>H22+I22+J22+K22</f>
        <v>296.91000000000003</v>
      </c>
      <c r="H22" s="26">
        <v>0</v>
      </c>
      <c r="I22" s="26">
        <v>35.048000000000002</v>
      </c>
      <c r="J22" s="26">
        <v>234.971</v>
      </c>
      <c r="K22" s="26">
        <v>26.890999999999998</v>
      </c>
      <c r="L22" s="21">
        <f>M22+N22+O22+P22</f>
        <v>0</v>
      </c>
      <c r="M22" s="26">
        <v>0</v>
      </c>
      <c r="N22" s="26">
        <v>0</v>
      </c>
      <c r="O22" s="26">
        <v>0</v>
      </c>
      <c r="P22" s="26">
        <v>0</v>
      </c>
      <c r="Q22" s="26">
        <f>T22/F22</f>
        <v>2.3858584419521063</v>
      </c>
      <c r="R22" s="26">
        <v>0</v>
      </c>
      <c r="S22" s="21">
        <f>T22+U22</f>
        <v>708.38522999999998</v>
      </c>
      <c r="T22" s="26">
        <v>708.38522999999998</v>
      </c>
      <c r="U22" s="26">
        <v>0</v>
      </c>
      <c r="V22" s="26">
        <v>0</v>
      </c>
      <c r="W22" s="27">
        <f>S22-V22</f>
        <v>708.38522999999998</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C1:X24"/>
  <sheetViews>
    <sheetView topLeftCell="D8" workbookViewId="0">
      <selection activeCell="K23" sqref="K23"/>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30</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31</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247.20800000000003</v>
      </c>
      <c r="G20" s="21">
        <f t="shared" si="0"/>
        <v>247.20800000000003</v>
      </c>
      <c r="H20" s="21">
        <f t="shared" si="0"/>
        <v>0</v>
      </c>
      <c r="I20" s="21">
        <f t="shared" si="0"/>
        <v>21.722000000000001</v>
      </c>
      <c r="J20" s="21">
        <f t="shared" si="0"/>
        <v>195.20500000000001</v>
      </c>
      <c r="K20" s="21">
        <f t="shared" si="0"/>
        <v>30.280999999999999</v>
      </c>
      <c r="L20" s="21">
        <f t="shared" si="0"/>
        <v>0</v>
      </c>
      <c r="M20" s="21">
        <f t="shared" si="0"/>
        <v>0</v>
      </c>
      <c r="N20" s="21">
        <f t="shared" si="0"/>
        <v>0</v>
      </c>
      <c r="O20" s="21">
        <f t="shared" si="0"/>
        <v>0</v>
      </c>
      <c r="P20" s="21">
        <f t="shared" si="0"/>
        <v>0</v>
      </c>
      <c r="Q20" s="21">
        <f>IF(G20=0,0,T20/G20)</f>
        <v>2.4061636759328175</v>
      </c>
      <c r="R20" s="21">
        <f>IF(L20=0,0,U20/L20)</f>
        <v>0</v>
      </c>
      <c r="S20" s="21">
        <f>SUM(S21:S23)</f>
        <v>594.82290999999998</v>
      </c>
      <c r="T20" s="21">
        <f>SUM(T21:T23)</f>
        <v>594.82290999999998</v>
      </c>
      <c r="U20" s="21">
        <f>SUM(U21:U23)</f>
        <v>0</v>
      </c>
      <c r="V20" s="21">
        <f>SUM(V21:V23)</f>
        <v>0</v>
      </c>
      <c r="W20" s="22">
        <f>SUM(W21:W23)</f>
        <v>594.82290999999998</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247.20800000000003</v>
      </c>
      <c r="G22" s="21">
        <f>H22+I22+J22+K22</f>
        <v>247.20800000000003</v>
      </c>
      <c r="H22" s="26">
        <v>0</v>
      </c>
      <c r="I22" s="26">
        <v>21.722000000000001</v>
      </c>
      <c r="J22" s="26">
        <v>195.20500000000001</v>
      </c>
      <c r="K22" s="26">
        <v>30.280999999999999</v>
      </c>
      <c r="L22" s="21">
        <f>M22+N22+O22+P22</f>
        <v>0</v>
      </c>
      <c r="M22" s="26">
        <v>0</v>
      </c>
      <c r="N22" s="26">
        <v>0</v>
      </c>
      <c r="O22" s="26">
        <v>0</v>
      </c>
      <c r="P22" s="26">
        <v>0</v>
      </c>
      <c r="Q22" s="26">
        <f>T22/F22</f>
        <v>2.4061636759328175</v>
      </c>
      <c r="R22" s="26">
        <v>0</v>
      </c>
      <c r="S22" s="21">
        <f>T22+U22</f>
        <v>594.82290999999998</v>
      </c>
      <c r="T22" s="26">
        <v>594.82290999999998</v>
      </c>
      <c r="U22" s="26">
        <v>0</v>
      </c>
      <c r="V22" s="26">
        <v>0</v>
      </c>
      <c r="W22" s="27">
        <f>S22-V22</f>
        <v>594.82290999999998</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C1:X24"/>
  <sheetViews>
    <sheetView topLeftCell="C8" workbookViewId="0">
      <selection activeCell="M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32</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33</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419.52</v>
      </c>
      <c r="G20" s="21">
        <f t="shared" si="0"/>
        <v>419.52</v>
      </c>
      <c r="H20" s="21">
        <f t="shared" si="0"/>
        <v>0</v>
      </c>
      <c r="I20" s="21">
        <f t="shared" si="0"/>
        <v>20.47</v>
      </c>
      <c r="J20" s="21">
        <f t="shared" si="0"/>
        <v>155.715</v>
      </c>
      <c r="K20" s="21">
        <f t="shared" si="0"/>
        <v>243.33500000000001</v>
      </c>
      <c r="L20" s="21">
        <f t="shared" si="0"/>
        <v>0</v>
      </c>
      <c r="M20" s="21">
        <f t="shared" si="0"/>
        <v>0</v>
      </c>
      <c r="N20" s="21">
        <f t="shared" si="0"/>
        <v>0</v>
      </c>
      <c r="O20" s="21">
        <f t="shared" si="0"/>
        <v>0</v>
      </c>
      <c r="P20" s="21">
        <f t="shared" si="0"/>
        <v>0</v>
      </c>
      <c r="Q20" s="21">
        <f>IF(G20=0,0,T20/G20)</f>
        <v>2.8297941695270787</v>
      </c>
      <c r="R20" s="21">
        <f>IF(L20=0,0,U20/L20)</f>
        <v>0</v>
      </c>
      <c r="S20" s="21">
        <f>SUM(S21:S23)</f>
        <v>1187.15525</v>
      </c>
      <c r="T20" s="21">
        <f>SUM(T21:T23)</f>
        <v>1187.15525</v>
      </c>
      <c r="U20" s="21">
        <f>SUM(U21:U23)</f>
        <v>0</v>
      </c>
      <c r="V20" s="21">
        <f>SUM(V21:V23)</f>
        <v>0</v>
      </c>
      <c r="W20" s="22">
        <f>SUM(W21:W23)</f>
        <v>1187.15525</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419.52</v>
      </c>
      <c r="G22" s="21">
        <f>H22+I22+J22+K22</f>
        <v>419.52</v>
      </c>
      <c r="H22" s="26">
        <v>0</v>
      </c>
      <c r="I22" s="26">
        <v>20.47</v>
      </c>
      <c r="J22" s="26">
        <v>155.715</v>
      </c>
      <c r="K22" s="26">
        <v>243.33500000000001</v>
      </c>
      <c r="L22" s="21">
        <f>M22+N22+O22+P22</f>
        <v>0</v>
      </c>
      <c r="M22" s="26">
        <v>0</v>
      </c>
      <c r="N22" s="26">
        <v>0</v>
      </c>
      <c r="O22" s="26">
        <v>0</v>
      </c>
      <c r="P22" s="26">
        <v>0</v>
      </c>
      <c r="Q22" s="26">
        <f>T22/F22</f>
        <v>2.8297941695270787</v>
      </c>
      <c r="R22" s="26">
        <v>0</v>
      </c>
      <c r="S22" s="21">
        <f>T22+U22</f>
        <v>1187.15525</v>
      </c>
      <c r="T22" s="26">
        <v>1187.15525</v>
      </c>
      <c r="U22" s="26">
        <v>0</v>
      </c>
      <c r="V22" s="26">
        <v>0</v>
      </c>
      <c r="W22" s="27">
        <f>S22-V22</f>
        <v>1187.15525</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C1:X24"/>
  <sheetViews>
    <sheetView topLeftCell="C8" workbookViewId="0">
      <selection activeCell="I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34</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35</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244.53599999999997</v>
      </c>
      <c r="G20" s="21">
        <f t="shared" si="0"/>
        <v>244.53599999999997</v>
      </c>
      <c r="H20" s="21">
        <f t="shared" si="0"/>
        <v>0</v>
      </c>
      <c r="I20" s="21">
        <f t="shared" si="0"/>
        <v>22.920999999999999</v>
      </c>
      <c r="J20" s="21">
        <f t="shared" si="0"/>
        <v>161.55699999999999</v>
      </c>
      <c r="K20" s="21">
        <f t="shared" si="0"/>
        <v>60.058</v>
      </c>
      <c r="L20" s="21">
        <f t="shared" si="0"/>
        <v>0</v>
      </c>
      <c r="M20" s="21">
        <f t="shared" si="0"/>
        <v>0</v>
      </c>
      <c r="N20" s="21">
        <f t="shared" si="0"/>
        <v>0</v>
      </c>
      <c r="O20" s="21">
        <f t="shared" si="0"/>
        <v>0</v>
      </c>
      <c r="P20" s="21">
        <f t="shared" si="0"/>
        <v>0</v>
      </c>
      <c r="Q20" s="21">
        <f>IF(G20=0,0,T20/G20)</f>
        <v>2.7539783917296434</v>
      </c>
      <c r="R20" s="21">
        <f>IF(L20=0,0,U20/L20)</f>
        <v>0</v>
      </c>
      <c r="S20" s="21">
        <f>SUM(S21:S23)</f>
        <v>673.44686000000002</v>
      </c>
      <c r="T20" s="21">
        <f>SUM(T21:T23)</f>
        <v>673.44686000000002</v>
      </c>
      <c r="U20" s="21">
        <f>SUM(U21:U23)</f>
        <v>0</v>
      </c>
      <c r="V20" s="21">
        <f>SUM(V21:V23)</f>
        <v>0</v>
      </c>
      <c r="W20" s="22">
        <f>SUM(W21:W23)</f>
        <v>673.44686000000002</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244.53599999999997</v>
      </c>
      <c r="G22" s="21">
        <f>H22+I22+J22+K22</f>
        <v>244.53599999999997</v>
      </c>
      <c r="H22" s="26">
        <v>0</v>
      </c>
      <c r="I22" s="26">
        <v>22.920999999999999</v>
      </c>
      <c r="J22" s="26">
        <v>161.55699999999999</v>
      </c>
      <c r="K22" s="26">
        <v>60.058</v>
      </c>
      <c r="L22" s="21">
        <f>M22+N22+O22+P22</f>
        <v>0</v>
      </c>
      <c r="M22" s="26">
        <v>0</v>
      </c>
      <c r="N22" s="26">
        <v>0</v>
      </c>
      <c r="O22" s="26">
        <v>0</v>
      </c>
      <c r="P22" s="26">
        <v>0</v>
      </c>
      <c r="Q22" s="26">
        <f>T22/F22</f>
        <v>2.7539783917296434</v>
      </c>
      <c r="R22" s="26">
        <v>0</v>
      </c>
      <c r="S22" s="21">
        <f>T22+U22</f>
        <v>673.44686000000002</v>
      </c>
      <c r="T22" s="26">
        <v>673.44686000000002</v>
      </c>
      <c r="U22" s="26">
        <v>0</v>
      </c>
      <c r="V22" s="26">
        <v>0</v>
      </c>
      <c r="W22" s="27">
        <f>S22-V22</f>
        <v>673.44686000000002</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C1:X24"/>
  <sheetViews>
    <sheetView topLeftCell="C8" workbookViewId="0">
      <selection activeCell="I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0" t="s">
        <v>36</v>
      </c>
      <c r="E10" s="41"/>
      <c r="F10" s="41"/>
      <c r="G10" s="41"/>
      <c r="H10" s="41"/>
      <c r="I10" s="41"/>
      <c r="J10" s="41"/>
      <c r="K10" s="41"/>
      <c r="L10" s="41"/>
      <c r="M10" s="41"/>
      <c r="N10" s="41"/>
      <c r="O10" s="41"/>
      <c r="P10" s="41"/>
      <c r="Q10" s="41"/>
      <c r="R10" s="41"/>
      <c r="S10" s="41"/>
      <c r="T10" s="41"/>
      <c r="U10" s="41"/>
      <c r="V10" s="41"/>
      <c r="W10" s="42"/>
      <c r="X10" s="6"/>
    </row>
    <row r="11" spans="3:24" ht="15" customHeight="1" thickBot="1">
      <c r="C11" s="5"/>
      <c r="D11" s="43"/>
      <c r="E11" s="44"/>
      <c r="F11" s="44"/>
      <c r="G11" s="44"/>
      <c r="H11" s="44"/>
      <c r="I11" s="44"/>
      <c r="J11" s="44"/>
      <c r="K11" s="44"/>
      <c r="L11" s="44"/>
      <c r="M11" s="44"/>
      <c r="N11" s="44"/>
      <c r="O11" s="44"/>
      <c r="P11" s="44"/>
      <c r="Q11" s="44"/>
      <c r="R11" s="44"/>
      <c r="S11" s="44"/>
      <c r="T11" s="44"/>
      <c r="U11" s="44"/>
      <c r="V11" s="44"/>
      <c r="W11" s="45"/>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46" t="s">
        <v>0</v>
      </c>
      <c r="E13" s="48" t="s">
        <v>1</v>
      </c>
      <c r="F13" s="50" t="s">
        <v>2</v>
      </c>
      <c r="G13" s="50"/>
      <c r="H13" s="50"/>
      <c r="I13" s="50"/>
      <c r="J13" s="50"/>
      <c r="K13" s="50"/>
      <c r="L13" s="50"/>
      <c r="M13" s="50"/>
      <c r="N13" s="50"/>
      <c r="O13" s="50"/>
      <c r="P13" s="50"/>
      <c r="Q13" s="50" t="s">
        <v>3</v>
      </c>
      <c r="R13" s="50"/>
      <c r="S13" s="50" t="s">
        <v>4</v>
      </c>
      <c r="T13" s="50"/>
      <c r="U13" s="50"/>
      <c r="V13" s="50" t="s">
        <v>5</v>
      </c>
      <c r="W13" s="51" t="s">
        <v>6</v>
      </c>
      <c r="X13" s="6"/>
    </row>
    <row r="14" spans="3:24" ht="17.25" customHeight="1">
      <c r="C14" s="5"/>
      <c r="D14" s="47"/>
      <c r="E14" s="49"/>
      <c r="F14" s="49" t="s">
        <v>7</v>
      </c>
      <c r="G14" s="39" t="s">
        <v>8</v>
      </c>
      <c r="H14" s="39"/>
      <c r="I14" s="39"/>
      <c r="J14" s="39"/>
      <c r="K14" s="39"/>
      <c r="L14" s="39" t="s">
        <v>9</v>
      </c>
      <c r="M14" s="39"/>
      <c r="N14" s="39"/>
      <c r="O14" s="39"/>
      <c r="P14" s="39"/>
      <c r="Q14" s="39" t="s">
        <v>10</v>
      </c>
      <c r="R14" s="39" t="s">
        <v>11</v>
      </c>
      <c r="S14" s="39" t="s">
        <v>7</v>
      </c>
      <c r="T14" s="39" t="s">
        <v>12</v>
      </c>
      <c r="U14" s="39"/>
      <c r="V14" s="39"/>
      <c r="W14" s="52"/>
      <c r="X14" s="6"/>
    </row>
    <row r="15" spans="3:24" ht="60" customHeight="1">
      <c r="C15" s="5"/>
      <c r="D15" s="47"/>
      <c r="E15" s="49"/>
      <c r="F15" s="49"/>
      <c r="G15" s="8" t="s">
        <v>7</v>
      </c>
      <c r="H15" s="8" t="s">
        <v>13</v>
      </c>
      <c r="I15" s="8" t="s">
        <v>14</v>
      </c>
      <c r="J15" s="8" t="s">
        <v>15</v>
      </c>
      <c r="K15" s="8" t="s">
        <v>16</v>
      </c>
      <c r="L15" s="8" t="s">
        <v>7</v>
      </c>
      <c r="M15" s="8" t="s">
        <v>13</v>
      </c>
      <c r="N15" s="8" t="s">
        <v>14</v>
      </c>
      <c r="O15" s="8" t="s">
        <v>15</v>
      </c>
      <c r="P15" s="8" t="s">
        <v>16</v>
      </c>
      <c r="Q15" s="39"/>
      <c r="R15" s="39"/>
      <c r="S15" s="39"/>
      <c r="T15" s="9" t="s">
        <v>10</v>
      </c>
      <c r="U15" s="9" t="s">
        <v>11</v>
      </c>
      <c r="V15" s="39"/>
      <c r="W15" s="52"/>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36" t="s">
        <v>37</v>
      </c>
      <c r="E18" s="37"/>
      <c r="F18" s="37"/>
      <c r="G18" s="37"/>
      <c r="H18" s="37"/>
      <c r="I18" s="37"/>
      <c r="J18" s="37"/>
      <c r="K18" s="37"/>
      <c r="L18" s="37"/>
      <c r="M18" s="37"/>
      <c r="N18" s="37"/>
      <c r="O18" s="37"/>
      <c r="P18" s="37"/>
      <c r="Q18" s="37"/>
      <c r="R18" s="37"/>
      <c r="S18" s="37"/>
      <c r="T18" s="37"/>
      <c r="U18" s="37"/>
      <c r="V18" s="37"/>
      <c r="W18" s="38"/>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244.773</v>
      </c>
      <c r="G20" s="21">
        <f t="shared" si="0"/>
        <v>244.773</v>
      </c>
      <c r="H20" s="21">
        <f t="shared" si="0"/>
        <v>0</v>
      </c>
      <c r="I20" s="21">
        <f t="shared" si="0"/>
        <v>19.027999999999999</v>
      </c>
      <c r="J20" s="21">
        <f t="shared" si="0"/>
        <v>134.72200000000001</v>
      </c>
      <c r="K20" s="21">
        <f t="shared" si="0"/>
        <v>91.022999999999996</v>
      </c>
      <c r="L20" s="21">
        <f t="shared" si="0"/>
        <v>0</v>
      </c>
      <c r="M20" s="21">
        <f t="shared" si="0"/>
        <v>0</v>
      </c>
      <c r="N20" s="21">
        <f t="shared" si="0"/>
        <v>0</v>
      </c>
      <c r="O20" s="21">
        <f t="shared" si="0"/>
        <v>0</v>
      </c>
      <c r="P20" s="21">
        <f t="shared" si="0"/>
        <v>0</v>
      </c>
      <c r="Q20" s="21">
        <f>IF(G20=0,0,T20/G20)</f>
        <v>3.141313421006402</v>
      </c>
      <c r="R20" s="21">
        <f>IF(L20=0,0,U20/L20)</f>
        <v>0</v>
      </c>
      <c r="S20" s="21">
        <f>SUM(S21:S23)</f>
        <v>768.90871000000004</v>
      </c>
      <c r="T20" s="21">
        <f>SUM(T21:T23)</f>
        <v>768.90871000000004</v>
      </c>
      <c r="U20" s="21">
        <f>SUM(U21:U23)</f>
        <v>0</v>
      </c>
      <c r="V20" s="21">
        <f>SUM(V21:V23)</f>
        <v>0</v>
      </c>
      <c r="W20" s="22">
        <f>SUM(W21:W23)</f>
        <v>768.90871000000004</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244.773</v>
      </c>
      <c r="G22" s="21">
        <f>H22+I22+J22+K22</f>
        <v>244.773</v>
      </c>
      <c r="H22" s="26">
        <v>0</v>
      </c>
      <c r="I22" s="26">
        <v>19.027999999999999</v>
      </c>
      <c r="J22" s="26">
        <v>134.72200000000001</v>
      </c>
      <c r="K22" s="26">
        <v>91.022999999999996</v>
      </c>
      <c r="L22" s="21">
        <f>M22+N22+O22+P22</f>
        <v>0</v>
      </c>
      <c r="M22" s="26">
        <v>0</v>
      </c>
      <c r="N22" s="26">
        <v>0</v>
      </c>
      <c r="O22" s="26">
        <v>0</v>
      </c>
      <c r="P22" s="26">
        <v>0</v>
      </c>
      <c r="Q22" s="26">
        <f>T22/F22</f>
        <v>3.141313421006402</v>
      </c>
      <c r="R22" s="26">
        <v>0</v>
      </c>
      <c r="S22" s="21">
        <f>T22+U22</f>
        <v>768.90871000000004</v>
      </c>
      <c r="T22" s="26">
        <v>768.90871000000004</v>
      </c>
      <c r="U22" s="26">
        <v>0</v>
      </c>
      <c r="V22" s="26">
        <v>0</v>
      </c>
      <c r="W22" s="27">
        <f>S22-V22</f>
        <v>768.90871000000004</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2015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2017-12-28T06:18:42Z</dcterms:modified>
</cp:coreProperties>
</file>